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02_経理係\01_通知・照会\R07\03_財政部\01財政課\20260115＜転送＞【県市町村課 123〆】公営企業に係る経営比較分析表（令和６年度決算）の分析等について\下水道事業\"/>
    </mc:Choice>
  </mc:AlternateContent>
  <xr:revisionPtr revIDLastSave="0" documentId="13_ncr:1_{A0A957F7-6BF7-44C0-B39E-4E796E817567}" xr6:coauthVersionLast="47" xr6:coauthVersionMax="47" xr10:uidLastSave="{00000000-0000-0000-0000-000000000000}"/>
  <workbookProtection workbookAlgorithmName="SHA-512" workbookHashValue="T6PlyiNbMKsAvjO8HjGZ4QXzfpJgQ2jBTjuqcn8/JWHEgUY4UbY6JvgJa5bPsboa+I0nz/tgSiP5PkkpsXhePA==" workbookSaltValue="jD8htzVCudhFYJbiGF8EE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W10" i="4" s="1"/>
  <c r="P6" i="5"/>
  <c r="P10" i="4" s="1"/>
  <c r="O6" i="5"/>
  <c r="I10" i="4" s="1"/>
  <c r="N6" i="5"/>
  <c r="B10" i="4" s="1"/>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BB10" i="4"/>
  <c r="AT10" i="4"/>
  <c r="BB8" i="4"/>
  <c r="AT8" i="4"/>
  <c r="AL8" i="4"/>
  <c r="AD8"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<sst xmlns="http://schemas.openxmlformats.org/spreadsheetml/2006/main" count="231" uniqueCount="116">
  <si>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</si>
  <si>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</si>
  <si>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</si>
  <si>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</si>
  <si>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</si>
  <si>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</si>
  <si>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</si>
  <si>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</si>
  <si>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</si>
  <si>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</si>
  <si>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</si>
  <si>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</si>
  <si>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</si>
  <si>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</si>
  <si>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</si>
  <si>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</si>
  <si>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</si>
  <si>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</si>
  <si>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</si>
  <si>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</si>
  <si>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</si>
  <si>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</si>
  <si>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</si>
  <si>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</si>
  <si>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</si>
  <si>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</si>
  <si>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</si>
  <si>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</si>
  <si>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</si>
  <si>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</si>
  <si>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</si>
  <si>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</si>
  <si>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</si>
  <si>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</si>
  <si>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</si>
  <si>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</si>
  <si>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</si>
  <si>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</si>
  <si>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</si>
  <si>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</si>
  <si>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</si>
  <si>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</si>
  <si>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</si>
  <si>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</si>
  <si>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</si>
  <si>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</si>
  <si>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</si>
  <si>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</si>
  <si>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</si>
  <si>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</si>
  <si>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</si>
  <si>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</si>
  <si>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</si>
  <si>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</si>
  <si>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</si>
  <si>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</si>
  <si>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</si>
  <si>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</si>
  <si>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</si>
  <si>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</si>
  <si>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</si>
  <si>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</si>
  <si>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</si>
  <si>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</si>
  <si>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</si>
  <si>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</si>
  <si>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</si>
  <si>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</si>
  <si>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</si>
  <si>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</si>
  <si>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</si>
  <si>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</si>
  <si>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</si>
  <si>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</si>
  <si>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</si>
  <si>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</si>
  <si>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</si>
  <si>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</si>
  <si>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</si>
  <si>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</si>
  <si>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</si>
  <si>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</si>
  <si>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</si>
  <si>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</si>
  <si>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</si>
  <si>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</si>
  <si>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</si>
  <si>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</si>
  <si>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</si>
  <si>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</si>
  <si>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</si>
  <si>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</si>
  <si>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</si>
  <si>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</si>
  <si>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</si>
  <si>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</si>
  <si>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</si>
  <si>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</si>
  <si>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</si>
  <si>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</si>
  <si>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</si>
  <si>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</si>
  <si>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</si>
  <si>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</si>
  <si>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</si>
  <si>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</si>
  <si>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</si>
  <si>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</si>
  <si>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</si>
  <si>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</si>
  <si>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</si>
  <si>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</si>
  <si>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</si>
  <si>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(1)各指標と現状の分析
　①平均値より高い状況であり、各資産の老朽化状態を考慮し、施設の改築・更新や公共下水道への編入を検討している。
　②③令和6年度末まで管渠の更新は行っていない。
(2)課題に対する今後の取組等
　類似団体では管渠の更新が始まっているが、今後は資産台帳等を活用し、計画的な管渠の更新を予定している。</t>
    <rPh sb="42" eb="44">
      <t>シセツ</t>
    </rPh>
    <rPh sb="45" eb="47">
      <t>カイチク</t>
    </rPh>
    <rPh sb="48" eb="50">
      <t>コウシン</t>
    </rPh>
    <rPh sb="72" eb="74">
      <t>レイワ</t>
    </rPh>
    <rPh sb="77" eb="78">
      <t>マツ</t>
    </rPh>
    <rPh sb="144" eb="147">
      <t>ケイカクテキ</t>
    </rPh>
    <phoneticPr fontId="4"/>
  </si>
  <si>
    <t>(1)各指標と現状の分析
令和2年度より地方公営企業法の適用を開始している。
　①単年度の収支が黒字であることを示す100％を
上回っている。
　②累積欠損金が発生していないことを示す0％となっている。
　③100％未満であるが、未収金・現金預金の増等に加え、建設改良費等の財源に充てられた企業債が減少したことにより割合が増加している。
　④平均値より低い状況であり、近年は大きな建設投資関連事業を行っていない。
　⑤使用料改定により上昇したものの100％を下回る状況であり、使用料収入だけでは、汚水処理費を賄えていない。
　⑥平均値より低い状況であり、効率的な汚水処理が行われている。
　⑦⑧施設利用率は平均値と同等であるが、水洗化率は平均値より低い状況であり、今後も接続促進を進める必要がある。
(2)課題に対する今後の取組等
　類似団体と比較すると、汚水処理原価が低いことから効率的な汚水処理が行えている。その一方で、水洗化率が低く、使用料改定を実施したものの使用料収入が十分に確保できていないため、経費回収率は低い。このため、今後も段階的な使用料改定を進め、収入増加を図るとともに、施設稼働の最適化も踏まえ、今後も市民の理解を得ながら接続促進に努める。</t>
    <rPh sb="13" eb="15">
      <t>レイワ</t>
    </rPh>
    <rPh sb="16" eb="17">
      <t>ネン</t>
    </rPh>
    <rPh sb="17" eb="18">
      <t>ド</t>
    </rPh>
    <rPh sb="20" eb="22">
      <t>チホウ</t>
    </rPh>
    <rPh sb="22" eb="24">
      <t>コウエイ</t>
    </rPh>
    <rPh sb="24" eb="26">
      <t>キギョウ</t>
    </rPh>
    <rPh sb="26" eb="27">
      <t>ホウ</t>
    </rPh>
    <rPh sb="28" eb="30">
      <t>テキヨウ</t>
    </rPh>
    <rPh sb="31" eb="33">
      <t>カイシ</t>
    </rPh>
    <rPh sb="64" eb="65">
      <t>ウエ</t>
    </rPh>
    <rPh sb="115" eb="118">
      <t>ミシュウキン</t>
    </rPh>
    <rPh sb="119" eb="121">
      <t>ゲンキン</t>
    </rPh>
    <rPh sb="121" eb="123">
      <t>ヨキン</t>
    </rPh>
    <rPh sb="149" eb="151">
      <t>ゲンショウ</t>
    </rPh>
    <rPh sb="158" eb="160">
      <t>ワリアイ</t>
    </rPh>
    <rPh sb="161" eb="163">
      <t>ゾウカ</t>
    </rPh>
    <rPh sb="184" eb="186">
      <t>キンネン</t>
    </rPh>
    <rPh sb="187" eb="188">
      <t>オオ</t>
    </rPh>
    <rPh sb="209" eb="212">
      <t>シヨウリョウ</t>
    </rPh>
    <rPh sb="212" eb="214">
      <t>カイテイ</t>
    </rPh>
    <rPh sb="217" eb="219">
      <t>ジョウショウ</t>
    </rPh>
    <rPh sb="232" eb="234">
      <t>ジョウキョウ</t>
    </rPh>
    <rPh sb="269" eb="270">
      <t>ヒク</t>
    </rPh>
    <rPh sb="271" eb="273">
      <t>ジョウキョウ</t>
    </rPh>
    <rPh sb="297" eb="299">
      <t>シセツ</t>
    </rPh>
    <rPh sb="299" eb="301">
      <t>リヨウ</t>
    </rPh>
    <rPh sb="301" eb="302">
      <t>リツ</t>
    </rPh>
    <rPh sb="307" eb="309">
      <t>ドウトウ</t>
    </rPh>
    <rPh sb="314" eb="317">
      <t>スイセンカ</t>
    </rPh>
    <rPh sb="317" eb="318">
      <t>リツ</t>
    </rPh>
    <rPh sb="332" eb="334">
      <t>コンゴ</t>
    </rPh>
    <rPh sb="340" eb="341">
      <t>スス</t>
    </rPh>
    <rPh sb="343" eb="345">
      <t>ヒツヨウ</t>
    </rPh>
    <rPh sb="426" eb="428">
      <t>ジッシ</t>
    </rPh>
    <rPh sb="474" eb="477">
      <t>シヨウリョウ</t>
    </rPh>
    <rPh sb="477" eb="479">
      <t>カイテイ</t>
    </rPh>
    <rPh sb="480" eb="481">
      <t>スス</t>
    </rPh>
    <rPh sb="526" eb="527">
      <t>ツト</t>
    </rPh>
    <phoneticPr fontId="4"/>
  </si>
  <si>
    <t>(1)各指標と現状の分析
　使用料改定を実施したものの農業集落排水の維持管理費は、未だ農業集落排水施設使用料で賄えていない状況だが、汚水処理原価の平均値との比較から効率的な汚水処理が行えている。今後は、施設利用率や水洗化率の平均値との比較から、水洗化率を向上させ、施設利用率の向上を図る必要がある。
(2)課題に対する今後の取組等
　農業集落排水整備区域内の接続促進を進め、施設利用率を向上させると共に、今後も段階的な使用料改定を進めることで経費回収率を向上させる。これにより、農業集落排水事業の健全で持続可能な経営管理に努めていく。また、処理施設の老朽化対策の一環として、公共下水道への編入の検討も引き続き行う。</t>
    <rPh sb="14" eb="17">
      <t>シヨウリョウ</t>
    </rPh>
    <rPh sb="17" eb="19">
      <t>カイテイ</t>
    </rPh>
    <rPh sb="20" eb="22">
      <t>ジッシ</t>
    </rPh>
    <rPh sb="41" eb="42">
      <t>イマ</t>
    </rPh>
    <rPh sb="61" eb="63">
      <t>ジョウキョウ</t>
    </rPh>
    <rPh sb="97" eb="99">
      <t>コンゴ</t>
    </rPh>
    <rPh sb="199" eb="200">
      <t>トモ</t>
    </rPh>
    <rPh sb="202" eb="204">
      <t>コンゴ</t>
    </rPh>
    <rPh sb="205" eb="208">
      <t>ダンカイテキ</t>
    </rPh>
    <rPh sb="209" eb="212">
      <t>シヨウリョウ</t>
    </rPh>
    <rPh sb="212" eb="214">
      <t>カイテイ</t>
    </rPh>
    <rPh sb="215" eb="216">
      <t>スス</t>
    </rPh>
    <rPh sb="221" eb="223">
      <t>ケイヒ</t>
    </rPh>
    <rPh sb="223" eb="225">
      <t>カイシュウ</t>
    </rPh>
    <rPh sb="225" eb="226">
      <t>リツ</t>
    </rPh>
    <rPh sb="227" eb="229">
      <t>コウジョウ</t>
    </rPh>
    <rPh sb="272" eb="274">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</si>
</sst>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2B-4855-8613-0FEA204DDB4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502B-4855-8613-0FEA204DDB4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44.41</c:v>
                </c:pt>
                <c:pt idx="1">
                  <c:v>44.21</c:v>
                </c:pt>
                <c:pt idx="2">
                  <c:v>51.87</c:v>
                </c:pt>
                <c:pt idx="3">
                  <c:v>53.94</c:v>
                </c:pt>
                <c:pt idx="4">
                  <c:v>55.93</c:v>
                </c:pt>
              </c:numCache>
            </c:numRef>
          </c:val>
          <c:extLst>
            <c:ext xmlns:c16="http://schemas.microsoft.com/office/drawing/2014/chart" uri="{C3380CC4-5D6E-409C-BE32-E72D297353CC}">
              <c16:uniqueId val="{00000000-FA6F-4E07-B9C0-2F0A66ACC7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FA6F-4E07-B9C0-2F0A66ACC7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74.709999999999994</c:v>
                </c:pt>
                <c:pt idx="1">
                  <c:v>74.86</c:v>
                </c:pt>
                <c:pt idx="2">
                  <c:v>75.47</c:v>
                </c:pt>
                <c:pt idx="3">
                  <c:v>75.34</c:v>
                </c:pt>
                <c:pt idx="4">
                  <c:v>77.599999999999994</c:v>
                </c:pt>
              </c:numCache>
            </c:numRef>
          </c:val>
          <c:extLst>
            <c:ext xmlns:c16="http://schemas.microsoft.com/office/drawing/2014/chart" uri="{C3380CC4-5D6E-409C-BE32-E72D297353CC}">
              <c16:uniqueId val="{00000000-EFB8-4947-BE05-DDA1189A54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EFB8-4947-BE05-DDA1189A54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117.21</c:v>
                </c:pt>
                <c:pt idx="1">
                  <c:v>99.64</c:v>
                </c:pt>
                <c:pt idx="2">
                  <c:v>112.21</c:v>
                </c:pt>
                <c:pt idx="3">
                  <c:v>123.13</c:v>
                </c:pt>
                <c:pt idx="4">
                  <c:v>117.23</c:v>
                </c:pt>
              </c:numCache>
            </c:numRef>
          </c:val>
          <c:extLst>
            <c:ext xmlns:c16="http://schemas.microsoft.com/office/drawing/2014/chart" uri="{C3380CC4-5D6E-409C-BE32-E72D297353CC}">
              <c16:uniqueId val="{00000000-663B-4CE8-B195-6FEECC9B42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663B-4CE8-B195-6FEECC9B42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50.76</c:v>
                </c:pt>
                <c:pt idx="1">
                  <c:v>52.21</c:v>
                </c:pt>
                <c:pt idx="2">
                  <c:v>53.67</c:v>
                </c:pt>
                <c:pt idx="3">
                  <c:v>55.12</c:v>
                </c:pt>
                <c:pt idx="4">
                  <c:v>56.44</c:v>
                </c:pt>
              </c:numCache>
            </c:numRef>
          </c:val>
          <c:extLst>
            <c:ext xmlns:c16="http://schemas.microsoft.com/office/drawing/2014/chart" uri="{C3380CC4-5D6E-409C-BE32-E72D297353CC}">
              <c16:uniqueId val="{00000000-1F33-4494-8D64-E6C51C8929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1F33-4494-8D64-E6C51C8929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3A-45C5-B4DC-8473D5A8F2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9E3A-45C5-B4DC-8473D5A8F2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BB-4920-B5A2-26D04E29C18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8ABB-4920-B5A2-26D04E29C18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26.53</c:v>
                </c:pt>
                <c:pt idx="1">
                  <c:v>34.25</c:v>
                </c:pt>
                <c:pt idx="2">
                  <c:v>39.29</c:v>
                </c:pt>
                <c:pt idx="3">
                  <c:v>67.77</c:v>
                </c:pt>
                <c:pt idx="4">
                  <c:v>88.35</c:v>
                </c:pt>
              </c:numCache>
            </c:numRef>
          </c:val>
          <c:extLst>
            <c:ext xmlns:c16="http://schemas.microsoft.com/office/drawing/2014/chart" uri="{C3380CC4-5D6E-409C-BE32-E72D297353CC}">
              <c16:uniqueId val="{00000000-5CC8-4790-81FA-069F53D038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5CC8-4790-81FA-069F53D038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175.2</c:v>
                </c:pt>
                <c:pt idx="1">
                  <c:v>0</c:v>
                </c:pt>
                <c:pt idx="2" formatCode="#,##0.00;&quot;△&quot;#,##0.00;&quot;-&quot;">
                  <c:v>165.27</c:v>
                </c:pt>
                <c:pt idx="3" formatCode="#,##0.00;&quot;△&quot;#,##0.00;&quot;-&quot;">
                  <c:v>12.58</c:v>
                </c:pt>
                <c:pt idx="4" formatCode="#,##0.00;&quot;△&quot;#,##0.00;&quot;-&quot;">
                  <c:v>28.18</c:v>
                </c:pt>
              </c:numCache>
            </c:numRef>
          </c:val>
          <c:extLst>
            <c:ext xmlns:c16="http://schemas.microsoft.com/office/drawing/2014/chart" uri="{C3380CC4-5D6E-409C-BE32-E72D297353CC}">
              <c16:uniqueId val="{00000000-EE1C-4007-A8D7-89920C7708C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EE1C-4007-A8D7-89920C7708C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60.79</c:v>
                </c:pt>
                <c:pt idx="1">
                  <c:v>64.23</c:v>
                </c:pt>
                <c:pt idx="2">
                  <c:v>53.65</c:v>
                </c:pt>
                <c:pt idx="3">
                  <c:v>57.79</c:v>
                </c:pt>
                <c:pt idx="4">
                  <c:v>62.68</c:v>
                </c:pt>
              </c:numCache>
            </c:numRef>
          </c:val>
          <c:extLst>
            <c:ext xmlns:c16="http://schemas.microsoft.com/office/drawing/2014/chart" uri="{C3380CC4-5D6E-409C-BE32-E72D297353CC}">
              <c16:uniqueId val="{00000000-BCD3-42B6-B2F9-74033C2A57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BCD3-42B6-B2F9-74033C2A57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164.96</c:v>
                </c:pt>
                <c:pt idx="1">
                  <c:v>156.22999999999999</c:v>
                </c:pt>
                <c:pt idx="2">
                  <c:v>187.61</c:v>
                </c:pt>
                <c:pt idx="3">
                  <c:v>174.11</c:v>
                </c:pt>
                <c:pt idx="4">
                  <c:v>179.99</c:v>
                </c:pt>
              </c:numCache>
            </c:numRef>
          </c:val>
          <c:extLst>
            <c:ext xmlns:c16="http://schemas.microsoft.com/office/drawing/2014/chart" uri="{C3380CC4-5D6E-409C-BE32-E72D297353CC}">
              <c16:uniqueId val="{00000000-BA04-42DA-B9BC-1436E1802E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BA04-42DA-B9BC-1436E1802E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0"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群馬県　伊勢崎市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212084</v>
      </c>
      <c r="AM8" s="41"/>
      <c r="AN8" s="41"/>
      <c r="AO8" s="41"/>
      <c r="AP8" s="41"/>
      <c r="AQ8" s="41"/>
      <c r="AR8" s="41"/>
      <c r="AS8" s="41"/>
      <c r="AT8" s="34">
        <f>データ!T6</f>
        <v>139.44</v>
      </c>
      <c r="AU8" s="34"/>
      <c r="AV8" s="34"/>
      <c r="AW8" s="34"/>
      <c r="AX8" s="34"/>
      <c r="AY8" s="34"/>
      <c r="AZ8" s="34"/>
      <c r="BA8" s="34"/>
      <c r="BB8" s="34">
        <f>データ!U6</f>
        <v>1520.97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67.77</v>
      </c>
      <c r="J10" s="34"/>
      <c r="K10" s="34"/>
      <c r="L10" s="34"/>
      <c r="M10" s="34"/>
      <c r="N10" s="34"/>
      <c r="O10" s="34"/>
      <c r="P10" s="34">
        <f>データ!P6</f>
        <v>5.04</v>
      </c>
      <c r="Q10" s="34"/>
      <c r="R10" s="34"/>
      <c r="S10" s="34"/>
      <c r="T10" s="34"/>
      <c r="U10" s="34"/>
      <c r="V10" s="34"/>
      <c r="W10" s="34">
        <f>データ!Q6</f>
        <v>92.64</v>
      </c>
      <c r="X10" s="34"/>
      <c r="Y10" s="34"/>
      <c r="Z10" s="34"/>
      <c r="AA10" s="34"/>
      <c r="AB10" s="34"/>
      <c r="AC10" s="34"/>
      <c r="AD10" s="41">
        <f>データ!R6</f>
        <v>2453</v>
      </c>
      <c r="AE10" s="41"/>
      <c r="AF10" s="41"/>
      <c r="AG10" s="41"/>
      <c r="AH10" s="41"/>
      <c r="AI10" s="41"/>
      <c r="AJ10" s="41"/>
      <c r="AK10" s="2"/>
      <c r="AL10" s="41">
        <f>データ!V6</f>
        <v>10666</v>
      </c>
      <c r="AM10" s="41"/>
      <c r="AN10" s="41"/>
      <c r="AO10" s="41"/>
      <c r="AP10" s="41"/>
      <c r="AQ10" s="41"/>
      <c r="AR10" s="41"/>
      <c r="AS10" s="41"/>
      <c r="AT10" s="34">
        <f>データ!W6</f>
        <v>5.05</v>
      </c>
      <c r="AU10" s="34"/>
      <c r="AV10" s="34"/>
      <c r="AW10" s="34"/>
      <c r="AX10" s="34"/>
      <c r="AY10" s="34"/>
      <c r="AZ10" s="34"/>
      <c r="BA10" s="34"/>
      <c r="BB10" s="34">
        <f>データ!X6</f>
        <v>2112.08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V6Ukc4Ar9MULpsuoTq2trmw0NeLh/SC0lA8ZT8lFRGam2qhI5m4QeAvI7rDUhNNpqkSM5O8rY/muZBVKRc9tg==" saltValue="E81YL9oO++FZeH/HHo3K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102041</v>
      </c>
      <c r="D6" s="19">
        <f t="shared" si="3"/>
        <v>46</v>
      </c>
      <c r="E6" s="19">
        <f t="shared" si="3"/>
        <v>17</v>
      </c>
      <c r="F6" s="19">
        <f t="shared" si="3"/>
        <v>5</v>
      </c>
      <c r="G6" s="19">
        <f t="shared" si="3"/>
        <v>0</v>
      </c>
      <c r="H6" s="19" t="str">
        <f t="shared" si="3"/>
        <v>群馬県　伊勢崎市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67.77</v>
      </c>
      <c r="P6" s="20">
        <f t="shared" si="3"/>
        <v>5.04</v>
      </c>
      <c r="Q6" s="20">
        <f t="shared" si="3"/>
        <v>92.64</v>
      </c>
      <c r="R6" s="20">
        <f t="shared" si="3"/>
        <v>2453</v>
      </c>
      <c r="S6" s="20">
        <f t="shared" si="3"/>
        <v>212084</v>
      </c>
      <c r="T6" s="20">
        <f t="shared" si="3"/>
        <v>139.44</v>
      </c>
      <c r="U6" s="20">
        <f t="shared" si="3"/>
        <v>1520.97</v>
      </c>
      <c r="V6" s="20">
        <f t="shared" si="3"/>
        <v>10666</v>
      </c>
      <c r="W6" s="20">
        <f t="shared" si="3"/>
        <v>5.05</v>
      </c>
      <c r="X6" s="20">
        <f t="shared" si="3"/>
        <v>2112.08</v>
      </c>
      <c r="Y6" s="21">
        <f>IF(Y7="",NA(),Y7)</f>
        <v>117.21</v>
      </c>
      <c r="Z6" s="21">
        <f t="shared" ref="Z6:AH6" si="4">IF(Z7="",NA(),Z7)</f>
        <v>99.64</v>
      </c>
      <c r="AA6" s="21">
        <f t="shared" si="4"/>
        <v>112.21</v>
      </c>
      <c r="AB6" s="21">
        <f t="shared" si="4"/>
        <v>123.13</v>
      </c>
      <c r="AC6" s="21">
        <f t="shared" si="4"/>
        <v>117.23</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26.53</v>
      </c>
      <c r="AV6" s="21">
        <f t="shared" ref="AV6:BD6" si="6">IF(AV7="",NA(),AV7)</f>
        <v>34.25</v>
      </c>
      <c r="AW6" s="21">
        <f t="shared" si="6"/>
        <v>39.29</v>
      </c>
      <c r="AX6" s="21">
        <f t="shared" si="6"/>
        <v>67.77</v>
      </c>
      <c r="AY6" s="21">
        <f t="shared" si="6"/>
        <v>88.35</v>
      </c>
      <c r="AZ6" s="21">
        <f t="shared" si="6"/>
        <v>37.24</v>
      </c>
      <c r="BA6" s="21">
        <f t="shared" si="6"/>
        <v>33.58</v>
      </c>
      <c r="BB6" s="21">
        <f t="shared" si="6"/>
        <v>35.42</v>
      </c>
      <c r="BC6" s="21">
        <f t="shared" si="6"/>
        <v>39.82</v>
      </c>
      <c r="BD6" s="21">
        <f t="shared" si="6"/>
        <v>41.03</v>
      </c>
      <c r="BE6" s="20" t="str">
        <f>IF(BE7="","",IF(BE7="-","【-】","【"&amp;SUBSTITUTE(TEXT(BE7,"#,##0.00"),"-","△")&amp;"】"))</f>
        <v>【47.19】</v>
      </c>
      <c r="BF6" s="21">
        <f>IF(BF7="",NA(),BF7)</f>
        <v>175.2</v>
      </c>
      <c r="BG6" s="20">
        <f t="shared" ref="BG6:BO6" si="7">IF(BG7="",NA(),BG7)</f>
        <v>0</v>
      </c>
      <c r="BH6" s="21">
        <f t="shared" si="7"/>
        <v>165.27</v>
      </c>
      <c r="BI6" s="21">
        <f t="shared" si="7"/>
        <v>12.58</v>
      </c>
      <c r="BJ6" s="21">
        <f t="shared" si="7"/>
        <v>28.18</v>
      </c>
      <c r="BK6" s="21">
        <f t="shared" si="7"/>
        <v>783.8</v>
      </c>
      <c r="BL6" s="21">
        <f t="shared" si="7"/>
        <v>778.81</v>
      </c>
      <c r="BM6" s="21">
        <f t="shared" si="7"/>
        <v>718.49</v>
      </c>
      <c r="BN6" s="21">
        <f t="shared" si="7"/>
        <v>743.31</v>
      </c>
      <c r="BO6" s="21">
        <f t="shared" si="7"/>
        <v>796.8</v>
      </c>
      <c r="BP6" s="20" t="str">
        <f>IF(BP7="","",IF(BP7="-","【-】","【"&amp;SUBSTITUTE(TEXT(BP7,"#,##0.00"),"-","△")&amp;"】"))</f>
        <v>【798.10】</v>
      </c>
      <c r="BQ6" s="21">
        <f>IF(BQ7="",NA(),BQ7)</f>
        <v>60.79</v>
      </c>
      <c r="BR6" s="21">
        <f t="shared" ref="BR6:BZ6" si="8">IF(BR7="",NA(),BR7)</f>
        <v>64.23</v>
      </c>
      <c r="BS6" s="21">
        <f t="shared" si="8"/>
        <v>53.65</v>
      </c>
      <c r="BT6" s="21">
        <f t="shared" si="8"/>
        <v>57.79</v>
      </c>
      <c r="BU6" s="21">
        <f t="shared" si="8"/>
        <v>62.68</v>
      </c>
      <c r="BV6" s="21">
        <f t="shared" si="8"/>
        <v>68.11</v>
      </c>
      <c r="BW6" s="21">
        <f t="shared" si="8"/>
        <v>67.23</v>
      </c>
      <c r="BX6" s="21">
        <f t="shared" si="8"/>
        <v>61.82</v>
      </c>
      <c r="BY6" s="21">
        <f t="shared" si="8"/>
        <v>61.15</v>
      </c>
      <c r="BZ6" s="21">
        <f t="shared" si="8"/>
        <v>58.41</v>
      </c>
      <c r="CA6" s="20" t="str">
        <f>IF(CA7="","",IF(CA7="-","【-】","【"&amp;SUBSTITUTE(TEXT(CA7,"#,##0.00"),"-","△")&amp;"】"))</f>
        <v>【54.51】</v>
      </c>
      <c r="CB6" s="21">
        <f>IF(CB7="",NA(),CB7)</f>
        <v>164.96</v>
      </c>
      <c r="CC6" s="21">
        <f t="shared" ref="CC6:CK6" si="9">IF(CC7="",NA(),CC7)</f>
        <v>156.22999999999999</v>
      </c>
      <c r="CD6" s="21">
        <f t="shared" si="9"/>
        <v>187.61</v>
      </c>
      <c r="CE6" s="21">
        <f t="shared" si="9"/>
        <v>174.11</v>
      </c>
      <c r="CF6" s="21">
        <f t="shared" si="9"/>
        <v>179.99</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44.41</v>
      </c>
      <c r="CN6" s="21">
        <f t="shared" ref="CN6:CV6" si="10">IF(CN7="",NA(),CN7)</f>
        <v>44.21</v>
      </c>
      <c r="CO6" s="21">
        <f t="shared" si="10"/>
        <v>51.87</v>
      </c>
      <c r="CP6" s="21">
        <f t="shared" si="10"/>
        <v>53.94</v>
      </c>
      <c r="CQ6" s="21">
        <f t="shared" si="10"/>
        <v>55.93</v>
      </c>
      <c r="CR6" s="21">
        <f t="shared" si="10"/>
        <v>55.26</v>
      </c>
      <c r="CS6" s="21">
        <f t="shared" si="10"/>
        <v>54.54</v>
      </c>
      <c r="CT6" s="21">
        <f t="shared" si="10"/>
        <v>52.9</v>
      </c>
      <c r="CU6" s="21">
        <f t="shared" si="10"/>
        <v>52.63</v>
      </c>
      <c r="CV6" s="21">
        <f t="shared" si="10"/>
        <v>52.34</v>
      </c>
      <c r="CW6" s="20" t="str">
        <f>IF(CW7="","",IF(CW7="-","【-】","【"&amp;SUBSTITUTE(TEXT(CW7,"#,##0.00"),"-","△")&amp;"】"))</f>
        <v>【49.92】</v>
      </c>
      <c r="CX6" s="21">
        <f>IF(CX7="",NA(),CX7)</f>
        <v>74.709999999999994</v>
      </c>
      <c r="CY6" s="21">
        <f t="shared" ref="CY6:DG6" si="11">IF(CY7="",NA(),CY7)</f>
        <v>74.86</v>
      </c>
      <c r="CZ6" s="21">
        <f t="shared" si="11"/>
        <v>75.47</v>
      </c>
      <c r="DA6" s="21">
        <f t="shared" si="11"/>
        <v>75.34</v>
      </c>
      <c r="DB6" s="21">
        <f t="shared" si="11"/>
        <v>77.599999999999994</v>
      </c>
      <c r="DC6" s="21">
        <f t="shared" si="11"/>
        <v>90.52</v>
      </c>
      <c r="DD6" s="21">
        <f t="shared" si="11"/>
        <v>90.3</v>
      </c>
      <c r="DE6" s="21">
        <f t="shared" si="11"/>
        <v>90.3</v>
      </c>
      <c r="DF6" s="21">
        <f t="shared" si="11"/>
        <v>90.32</v>
      </c>
      <c r="DG6" s="21">
        <f t="shared" si="11"/>
        <v>90.05</v>
      </c>
      <c r="DH6" s="20" t="str">
        <f>IF(DH7="","",IF(DH7="-","【-】","【"&amp;SUBSTITUTE(TEXT(DH7,"#,##0.00"),"-","△")&amp;"】"))</f>
        <v>【87.80】</v>
      </c>
      <c r="DI6" s="21">
        <f>IF(DI7="",NA(),DI7)</f>
        <v>50.76</v>
      </c>
      <c r="DJ6" s="21">
        <f t="shared" ref="DJ6:DR6" si="12">IF(DJ7="",NA(),DJ7)</f>
        <v>52.21</v>
      </c>
      <c r="DK6" s="21">
        <f t="shared" si="12"/>
        <v>53.67</v>
      </c>
      <c r="DL6" s="21">
        <f t="shared" si="12"/>
        <v>55.12</v>
      </c>
      <c r="DM6" s="21">
        <f t="shared" si="12"/>
        <v>56.44</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102041</v>
      </c>
      <c r="D7" s="23">
        <v>46</v>
      </c>
      <c r="E7" s="23">
        <v>17</v>
      </c>
      <c r="F7" s="23">
        <v>5</v>
      </c>
      <c r="G7" s="23">
        <v>0</v>
      </c>
      <c r="H7" s="23" t="s">
        <v>96</v>
      </c>
      <c r="I7" s="23" t="s">
        <v>97</v>
      </c>
      <c r="J7" s="23" t="s">
        <v>98</v>
      </c>
      <c r="K7" s="23" t="s">
        <v>99</v>
      </c>
      <c r="L7" s="23" t="s">
        <v>100</v>
      </c>
      <c r="M7" s="23" t="s">
        <v>101</v>
      </c>
      <c r="N7" s="24" t="s">
        <v>102</v>
      </c>
      <c r="O7" s="24">
        <v>67.77</v>
      </c>
      <c r="P7" s="24">
        <v>5.04</v>
      </c>
      <c r="Q7" s="24">
        <v>92.64</v>
      </c>
      <c r="R7" s="24">
        <v>2453</v>
      </c>
      <c r="S7" s="24">
        <v>212084</v>
      </c>
      <c r="T7" s="24">
        <v>139.44</v>
      </c>
      <c r="U7" s="24">
        <v>1520.97</v>
      </c>
      <c r="V7" s="24">
        <v>10666</v>
      </c>
      <c r="W7" s="24">
        <v>5.05</v>
      </c>
      <c r="X7" s="24">
        <v>2112.08</v>
      </c>
      <c r="Y7" s="24">
        <v>117.21</v>
      </c>
      <c r="Z7" s="24">
        <v>99.64</v>
      </c>
      <c r="AA7" s="24">
        <v>112.21</v>
      </c>
      <c r="AB7" s="24">
        <v>123.13</v>
      </c>
      <c r="AC7" s="24">
        <v>117.23</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26.53</v>
      </c>
      <c r="AV7" s="24">
        <v>34.25</v>
      </c>
      <c r="AW7" s="24">
        <v>39.29</v>
      </c>
      <c r="AX7" s="24">
        <v>67.77</v>
      </c>
      <c r="AY7" s="24">
        <v>88.35</v>
      </c>
      <c r="AZ7" s="24">
        <v>37.24</v>
      </c>
      <c r="BA7" s="24">
        <v>33.58</v>
      </c>
      <c r="BB7" s="24">
        <v>35.42</v>
      </c>
      <c r="BC7" s="24">
        <v>39.82</v>
      </c>
      <c r="BD7" s="24">
        <v>41.03</v>
      </c>
      <c r="BE7" s="24">
        <v>47.19</v>
      </c>
      <c r="BF7" s="24">
        <v>175.2</v>
      </c>
      <c r="BG7" s="24">
        <v>0</v>
      </c>
      <c r="BH7" s="24">
        <v>165.27</v>
      </c>
      <c r="BI7" s="24">
        <v>12.58</v>
      </c>
      <c r="BJ7" s="24">
        <v>28.18</v>
      </c>
      <c r="BK7" s="24">
        <v>783.8</v>
      </c>
      <c r="BL7" s="24">
        <v>778.81</v>
      </c>
      <c r="BM7" s="24">
        <v>718.49</v>
      </c>
      <c r="BN7" s="24">
        <v>743.31</v>
      </c>
      <c r="BO7" s="24">
        <v>796.8</v>
      </c>
      <c r="BP7" s="24">
        <v>798.1</v>
      </c>
      <c r="BQ7" s="24">
        <v>60.79</v>
      </c>
      <c r="BR7" s="24">
        <v>64.23</v>
      </c>
      <c r="BS7" s="24">
        <v>53.65</v>
      </c>
      <c r="BT7" s="24">
        <v>57.79</v>
      </c>
      <c r="BU7" s="24">
        <v>62.68</v>
      </c>
      <c r="BV7" s="24">
        <v>68.11</v>
      </c>
      <c r="BW7" s="24">
        <v>67.23</v>
      </c>
      <c r="BX7" s="24">
        <v>61.82</v>
      </c>
      <c r="BY7" s="24">
        <v>61.15</v>
      </c>
      <c r="BZ7" s="24">
        <v>58.41</v>
      </c>
      <c r="CA7" s="24">
        <v>54.51</v>
      </c>
      <c r="CB7" s="24">
        <v>164.96</v>
      </c>
      <c r="CC7" s="24">
        <v>156.22999999999999</v>
      </c>
      <c r="CD7" s="24">
        <v>187.61</v>
      </c>
      <c r="CE7" s="24">
        <v>174.11</v>
      </c>
      <c r="CF7" s="24">
        <v>179.99</v>
      </c>
      <c r="CG7" s="24">
        <v>222.41</v>
      </c>
      <c r="CH7" s="24">
        <v>228.21</v>
      </c>
      <c r="CI7" s="24">
        <v>246.9</v>
      </c>
      <c r="CJ7" s="24">
        <v>250.43</v>
      </c>
      <c r="CK7" s="24">
        <v>267.33999999999997</v>
      </c>
      <c r="CL7" s="24">
        <v>286.33</v>
      </c>
      <c r="CM7" s="24">
        <v>44.41</v>
      </c>
      <c r="CN7" s="24">
        <v>44.21</v>
      </c>
      <c r="CO7" s="24">
        <v>51.87</v>
      </c>
      <c r="CP7" s="24">
        <v>53.94</v>
      </c>
      <c r="CQ7" s="24">
        <v>55.93</v>
      </c>
      <c r="CR7" s="24">
        <v>55.26</v>
      </c>
      <c r="CS7" s="24">
        <v>54.54</v>
      </c>
      <c r="CT7" s="24">
        <v>52.9</v>
      </c>
      <c r="CU7" s="24">
        <v>52.63</v>
      </c>
      <c r="CV7" s="24">
        <v>52.34</v>
      </c>
      <c r="CW7" s="24">
        <v>49.92</v>
      </c>
      <c r="CX7" s="24">
        <v>74.709999999999994</v>
      </c>
      <c r="CY7" s="24">
        <v>74.86</v>
      </c>
      <c r="CZ7" s="24">
        <v>75.47</v>
      </c>
      <c r="DA7" s="24">
        <v>75.34</v>
      </c>
      <c r="DB7" s="24">
        <v>77.599999999999994</v>
      </c>
      <c r="DC7" s="24">
        <v>90.52</v>
      </c>
      <c r="DD7" s="24">
        <v>90.3</v>
      </c>
      <c r="DE7" s="24">
        <v>90.3</v>
      </c>
      <c r="DF7" s="24">
        <v>90.32</v>
      </c>
      <c r="DG7" s="24">
        <v>90.05</v>
      </c>
      <c r="DH7" s="24">
        <v>87.8</v>
      </c>
      <c r="DI7" s="24">
        <v>50.76</v>
      </c>
      <c r="DJ7" s="24">
        <v>52.21</v>
      </c>
      <c r="DK7" s="24">
        <v>53.67</v>
      </c>
      <c r="DL7" s="24">
        <v>55.12</v>
      </c>
      <c r="DM7" s="24">
        <v>56.44</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小保方 徹</cp:lastModifiedBy>
  <cp:lastPrinted>2026-01-16T07:32:31Z</cp:lastPrinted>
  <dcterms:created xsi:type="dcterms:W3CDTF">2025-12-23T06:18:11Z</dcterms:created>
  <dcterms:modified xsi:type="dcterms:W3CDTF">2026-01-20T23:41:32Z</dcterms:modified>
  <cp:category/>
</cp:coreProperties>
</file>