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cstb-n-fs01\組織\n1851\02_経理係\01_通知・照会\R07\03_財政部\01財政課\20260115＜転送＞【県市町村課 123〆】公営企業に係る経営比較分析表（令和６年度決算）の分析等について\水道事業\"/>
    </mc:Choice>
  </mc:AlternateContent>
  <xr:revisionPtr revIDLastSave="0" documentId="13_ncr:1_{6B280AB7-0B62-4BF5-A389-73D0AFDAE3F0}" xr6:coauthVersionLast="47" xr6:coauthVersionMax="47" xr10:uidLastSave="{00000000-0000-0000-0000-000000000000}"/>
  <workbookProtection workbookAlgorithmName="SHA-512" workbookHashValue="MFJSJHFzfqHfBVvGmRcyHn76e9EbKGjuGe4TnPk8Ic6rhb1slKjgsu/qRwqPRGsw4IE3m3HZtrvtsNxqcfR6mw==" workbookSaltValue="WNDMgzsorzXoazUTaRE48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H85" i="4"/>
  <c r="G85" i="4"/>
  <c r="E85" i="4"/>
  <c r="BB10" i="4"/>
  <c r="AT10" i="4"/>
  <c r="AL10" i="4"/>
  <c r="W10" i="4"/>
  <c r="BB8" i="4"/>
  <c r="AT8" i="4"/>
  <c r="AL8" i="4"/>
  <c r="P8" i="4"/>
  <c r="I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<sst xmlns="http://schemas.openxmlformats.org/spreadsheetml/2006/main" count="228" uniqueCount="115">
  <si>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</si>
  <si>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</si>
  <si>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</si>
  <si>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</si>
  <si>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</si>
  <si>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</si>
  <si>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</si>
  <si>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</si>
  <si>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</si>
  <si>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</si>
  <si>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</si>
  <si>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</si>
  <si>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</si>
  <si>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</si>
  <si>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</si>
  <si>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</si>
  <si>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</si>
  <si>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</si>
  <si>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</si>
  <si>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</si>
  <si>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</si>
  <si>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</si>
  <si>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</si>
  <si>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</si>
  <si>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</si>
  <si>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</si>
  <si>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</si>
  <si>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</si>
  <si>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</si>
  <si>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</si>
  <si>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</si>
  <si>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</si>
  <si>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</si>
  <si>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</si>
  <si>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</si>
  <si>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</si>
  <si>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</si>
  <si>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</si>
  <si>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</si>
  <si>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</si>
  <si>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</si>
  <si>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</si>
  <si>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</si>
  <si>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</si>
  <si>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</si>
  <si>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</si>
  <si>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</si>
  <si>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</si>
  <si>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</si>
  <si>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</si>
  <si>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</si>
  <si>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</si>
  <si>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</si>
  <si>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</si>
  <si>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</si>
  <si>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</si>
  <si>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</si>
  <si>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</si>
  <si>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</si>
  <si>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</si>
  <si>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</si>
  <si>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</si>
  <si>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</si>
  <si>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</si>
  <si>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</si>
  <si>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</si>
  <si>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</si>
  <si>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</si>
  <si>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</si>
  <si>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</si>
  <si>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</si>
  <si>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</si>
  <si>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</si>
  <si>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</si>
  <si>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</si>
  <si>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</si>
  <si>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</si>
  <si>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</si>
  <si>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</si>
  <si>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</si>
  <si>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</si>
  <si>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</si>
  <si>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</si>
  <si>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</si>
  <si>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</si>
  <si>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</si>
  <si>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</si>
  <si>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</si>
  <si>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</si>
  <si>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</si>
  <si>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</si>
  <si>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</si>
  <si>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</si>
  <si>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</si>
  <si>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</si>
  <si>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</si>
  <si>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</si>
  <si>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</si>
  <si>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</si>
  <si>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</si>
  <si>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</si>
  <si>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</si>
  <si>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</si>
  <si>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</si>
  <si>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</si>
  <si>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</si>
  <si>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</si>
  <si>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</si>
  <si>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</si>
  <si>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</si>
  <si>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</si>
  <si>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</si>
  <si>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(1)各指標と現状の分析
　①⑤経常収支比率及び料金回収率は、令和2年度、令和6年度に水道料金を改定したことで給水収益が増加した。令和6年度では、受水費等の費用が増加したものの給水収益が増加したことで経常収支比率・料金回収率ともに増加し、類似団体平均値を上回り良好である。
　③流動比率は、工事費等に係る未払金（流動負債）が増加したことにより減少している。
　④企業債残高対給水収益比率は、類似団体平均値より高いものの、給水収益が増加したことで減少している。
　⑥給水原価は、有収水量が増加したものの費用も増加したことにより増加している。
　⑦施設利用率は、ほぼ横ばいではあるが、類似団体平均値より高く推移しており効率的な施設利用状況にあるといえる。
　⑧有収率は、漏水等の不明水の増加により減少し類似団体平均値を下回っており、AI等を活用した管路の漏水調査を行うことで早期発見に努め、無効水の減少を図っていく必要がある。　
(2)課題に対する今後の取組等
　老朽化した施設等の更新や耐震化を進めていく必要があり、物価高騰等による建設投資の増加が見込まれる中、伊勢崎市水道事業経営戦略（伊勢崎市水道事業ビジョン）を令和7年度から令和8年度にかけて改定を行う中で、今後の給水収益や建設投資額を見直し、経営基盤の強化をより一層図っていく。</t>
    <rPh sb="35" eb="36">
      <t>ド</t>
    </rPh>
    <rPh sb="37" eb="39">
      <t>レ</t>
    </rPh>
    <rPh sb="40" eb="42">
      <t>ネンド</t>
    </rPh>
    <rPh sb="73" eb="75">
      <t>ジュスイ</t>
    </rPh>
    <rPh sb="75" eb="76">
      <t>ヒ</t>
    </rPh>
    <rPh sb="76" eb="77">
      <t>トウ</t>
    </rPh>
    <rPh sb="78" eb="80">
      <t>ヒヨウ</t>
    </rPh>
    <rPh sb="81" eb="83">
      <t>ゾウカ</t>
    </rPh>
    <rPh sb="88" eb="90">
      <t>キュウスイ</t>
    </rPh>
    <rPh sb="90" eb="92">
      <t>シュウエキ</t>
    </rPh>
    <rPh sb="93" eb="95">
      <t>ゾウカ</t>
    </rPh>
    <rPh sb="147" eb="148">
      <t>ヒ</t>
    </rPh>
    <rPh sb="148" eb="149">
      <t>トウ</t>
    </rPh>
    <rPh sb="152" eb="155">
      <t>ミバライキン</t>
    </rPh>
    <rPh sb="158" eb="160">
      <t>フサイ</t>
    </rPh>
    <rPh sb="171" eb="173">
      <t>ゲンショウ</t>
    </rPh>
    <rPh sb="210" eb="212">
      <t>キュウスイ</t>
    </rPh>
    <rPh sb="212" eb="214">
      <t>シュウエキ</t>
    </rPh>
    <rPh sb="215" eb="217">
      <t>ゾウカ</t>
    </rPh>
    <rPh sb="222" eb="224">
      <t>ゲンショウ</t>
    </rPh>
    <rPh sb="243" eb="245">
      <t>ゾウカ</t>
    </rPh>
    <rPh sb="253" eb="255">
      <t>ゾウカ</t>
    </rPh>
    <rPh sb="262" eb="264">
      <t>ゾウカ</t>
    </rPh>
    <rPh sb="333" eb="335">
      <t>ロウスイ</t>
    </rPh>
    <rPh sb="335" eb="336">
      <t>トウ</t>
    </rPh>
    <rPh sb="337" eb="339">
      <t>フメイ</t>
    </rPh>
    <rPh sb="339" eb="340">
      <t>ミズ</t>
    </rPh>
    <rPh sb="341" eb="343">
      <t>ゾウカ</t>
    </rPh>
    <rPh sb="478" eb="479">
      <t>ナカ</t>
    </rPh>
    <rPh sb="528" eb="529">
      <t>ナカ</t>
    </rPh>
    <phoneticPr fontId="4"/>
  </si>
  <si>
    <t>(1)各指標と現状の分析
　増加する経年化管路とその更新に伴う建設投資の増加が主な課題である。　　　　　　　　　　
(2)課題に対する今後の取組等
　営業収入の大半を占める水道料金収入は、令和2年4月に水道料金を改定し、減少傾向にあった給水収益が増加したものの、節水機器の普及などから水需要の増加を見込むことが難しい状況にある。令和6年4月に水道料金を上げる改定を行った。
　また、伊勢崎市水道事業経営戦略（伊勢崎市水道事業ビジョン）を令和7年度から令和8年度にかけて改定を行う中で、今後の給水収益や老朽化した施設等の更新や耐震化に要する建設投資額を見直し、経営基盤の強化をより一層図っていく。</t>
    <rPh sb="239" eb="240">
      <t>ナカ</t>
    </rPh>
    <phoneticPr fontId="4"/>
  </si>
  <si>
    <t>(1)各指標と現状の分析
　①有形固定資産減価償却率は施設の更新に伴い減少した。②管路経年化率は、類似団体平均値と同様に増加傾向にあるが、施設等の更新等により老朽化の進行速度は、類似団体平均よりも緩やかである。
　③管路更新率は、前年より下降したものの、類似団体平均値を上回っている状況にある。物価高騰等及び、有形固定資産減価償却率及び管路経年化率の状況からも、管路等の老朽化施設の更新による建設投資の増加が見込まれている。
(2)課題に対する今後の取組等
　効率的な施設更新を実施し、災害に強いライフラインの構築を着実に進めていく必要がある。令和6年4月に水道料金の値上げ改定を行い自己資金残高の確保を図った。今後も効率的で計画的な更新を進めていく。</t>
    <rPh sb="27" eb="29">
      <t>シセツ</t>
    </rPh>
    <rPh sb="30" eb="32">
      <t>コウシン</t>
    </rPh>
    <rPh sb="33" eb="34">
      <t>トモナ</t>
    </rPh>
    <rPh sb="35" eb="37">
      <t>ゲンショウ</t>
    </rPh>
    <rPh sb="306" eb="30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</si>
</sst>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1.04</c:v>
                </c:pt>
                <c:pt idx="1">
                  <c:v>1.0900000000000001</c:v>
                </c:pt>
                <c:pt idx="2">
                  <c:v>1.1599999999999999</c:v>
                </c:pt>
                <c:pt idx="3">
                  <c:v>0.94</c:v>
                </c:pt>
                <c:pt idx="4">
                  <c:v>0.81</c:v>
                </c:pt>
              </c:numCache>
            </c:numRef>
          </c:val>
          <c:extLst>
            <c:ext xmlns:c16="http://schemas.microsoft.com/office/drawing/2014/chart" uri="{C3380CC4-5D6E-409C-BE32-E72D297353CC}">
              <c16:uniqueId val="{00000000-609C-4B7D-88F4-13E5720B19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609C-4B7D-88F4-13E5720B19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72.319999999999993</c:v>
                </c:pt>
                <c:pt idx="1">
                  <c:v>72.27</c:v>
                </c:pt>
                <c:pt idx="2">
                  <c:v>71.55</c:v>
                </c:pt>
                <c:pt idx="3">
                  <c:v>71.69</c:v>
                </c:pt>
                <c:pt idx="4">
                  <c:v>72.84</c:v>
                </c:pt>
              </c:numCache>
            </c:numRef>
          </c:val>
          <c:extLst>
            <c:ext xmlns:c16="http://schemas.microsoft.com/office/drawing/2014/chart" uri="{C3380CC4-5D6E-409C-BE32-E72D297353CC}">
              <c16:uniqueId val="{00000000-2546-48FC-B9FE-04266C47E20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2546-48FC-B9FE-04266C47E20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89.36</c:v>
                </c:pt>
                <c:pt idx="1">
                  <c:v>89.1</c:v>
                </c:pt>
                <c:pt idx="2">
                  <c:v>88.96</c:v>
                </c:pt>
                <c:pt idx="3">
                  <c:v>88.47</c:v>
                </c:pt>
                <c:pt idx="4">
                  <c:v>87.41</c:v>
                </c:pt>
              </c:numCache>
            </c:numRef>
          </c:val>
          <c:extLst>
            <c:ext xmlns:c16="http://schemas.microsoft.com/office/drawing/2014/chart" uri="{C3380CC4-5D6E-409C-BE32-E72D297353CC}">
              <c16:uniqueId val="{00000000-60DD-4E8B-8D19-2993BCE053D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60DD-4E8B-8D19-2993BCE053D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117.39</c:v>
                </c:pt>
                <c:pt idx="1">
                  <c:v>112.75</c:v>
                </c:pt>
                <c:pt idx="2">
                  <c:v>113.17</c:v>
                </c:pt>
                <c:pt idx="3">
                  <c:v>122.07</c:v>
                </c:pt>
                <c:pt idx="4">
                  <c:v>122.47</c:v>
                </c:pt>
              </c:numCache>
            </c:numRef>
          </c:val>
          <c:extLst>
            <c:ext xmlns:c16="http://schemas.microsoft.com/office/drawing/2014/chart" uri="{C3380CC4-5D6E-409C-BE32-E72D297353CC}">
              <c16:uniqueId val="{00000000-1A55-4357-BD45-D53ECDC2DE5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1A55-4357-BD45-D53ECDC2DE5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49.32</c:v>
                </c:pt>
                <c:pt idx="1">
                  <c:v>49.69</c:v>
                </c:pt>
                <c:pt idx="2">
                  <c:v>49.92</c:v>
                </c:pt>
                <c:pt idx="3">
                  <c:v>50.18</c:v>
                </c:pt>
                <c:pt idx="4">
                  <c:v>49.91</c:v>
                </c:pt>
              </c:numCache>
            </c:numRef>
          </c:val>
          <c:extLst>
            <c:ext xmlns:c16="http://schemas.microsoft.com/office/drawing/2014/chart" uri="{C3380CC4-5D6E-409C-BE32-E72D297353CC}">
              <c16:uniqueId val="{00000000-98F3-4A12-8E6A-76FBE28C425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98F3-4A12-8E6A-76FBE28C425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21.58</c:v>
                </c:pt>
                <c:pt idx="1">
                  <c:v>22.67</c:v>
                </c:pt>
                <c:pt idx="2">
                  <c:v>23.09</c:v>
                </c:pt>
                <c:pt idx="3">
                  <c:v>23.82</c:v>
                </c:pt>
                <c:pt idx="4">
                  <c:v>24.34</c:v>
                </c:pt>
              </c:numCache>
            </c:numRef>
          </c:val>
          <c:extLst>
            <c:ext xmlns:c16="http://schemas.microsoft.com/office/drawing/2014/chart" uri="{C3380CC4-5D6E-409C-BE32-E72D297353CC}">
              <c16:uniqueId val="{00000000-0AFE-473B-8159-2BFF2F000F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0AFE-473B-8159-2BFF2F000F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5A-448F-A176-A8E1D53551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FD5A-448F-A176-A8E1D53551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186.23</c:v>
                </c:pt>
                <c:pt idx="1">
                  <c:v>161.6</c:v>
                </c:pt>
                <c:pt idx="2">
                  <c:v>142.66</c:v>
                </c:pt>
                <c:pt idx="3">
                  <c:v>145.31</c:v>
                </c:pt>
                <c:pt idx="4">
                  <c:v>135.56</c:v>
                </c:pt>
              </c:numCache>
            </c:numRef>
          </c:val>
          <c:extLst>
            <c:ext xmlns:c16="http://schemas.microsoft.com/office/drawing/2014/chart" uri="{C3380CC4-5D6E-409C-BE32-E72D297353CC}">
              <c16:uniqueId val="{00000000-152C-440C-BDF9-3C4DAA57B71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152C-440C-BDF9-3C4DAA57B71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341.69</c:v>
                </c:pt>
                <c:pt idx="1">
                  <c:v>333.72</c:v>
                </c:pt>
                <c:pt idx="2">
                  <c:v>332.39</c:v>
                </c:pt>
                <c:pt idx="3">
                  <c:v>332.63</c:v>
                </c:pt>
                <c:pt idx="4">
                  <c:v>321.95</c:v>
                </c:pt>
              </c:numCache>
            </c:numRef>
          </c:val>
          <c:extLst>
            <c:ext xmlns:c16="http://schemas.microsoft.com/office/drawing/2014/chart" uri="{C3380CC4-5D6E-409C-BE32-E72D297353CC}">
              <c16:uniqueId val="{00000000-2C69-4DB3-B786-DA753BDE5C3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2C69-4DB3-B786-DA753BDE5C3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110.07</c:v>
                </c:pt>
                <c:pt idx="1">
                  <c:v>104.91</c:v>
                </c:pt>
                <c:pt idx="2">
                  <c:v>105.93</c:v>
                </c:pt>
                <c:pt idx="3">
                  <c:v>114.63</c:v>
                </c:pt>
                <c:pt idx="4">
                  <c:v>115.94</c:v>
                </c:pt>
              </c:numCache>
            </c:numRef>
          </c:val>
          <c:extLst>
            <c:ext xmlns:c16="http://schemas.microsoft.com/office/drawing/2014/chart" uri="{C3380CC4-5D6E-409C-BE32-E72D297353CC}">
              <c16:uniqueId val="{00000000-A94F-4112-9787-FC9B2370D53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A94F-4112-9787-FC9B2370D53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129.74</c:v>
                </c:pt>
                <c:pt idx="1">
                  <c:v>138.75</c:v>
                </c:pt>
                <c:pt idx="2">
                  <c:v>138.12</c:v>
                </c:pt>
                <c:pt idx="3">
                  <c:v>128.09</c:v>
                </c:pt>
                <c:pt idx="4">
                  <c:v>134.41</c:v>
                </c:pt>
              </c:numCache>
            </c:numRef>
          </c:val>
          <c:extLst>
            <c:ext xmlns:c16="http://schemas.microsoft.com/office/drawing/2014/chart" uri="{C3380CC4-5D6E-409C-BE32-E72D297353CC}">
              <c16:uniqueId val="{00000000-C0E0-422A-926E-D21AE286F84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C0E0-422A-926E-D21AE286F84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51" zoomScale="115" zoomScaleNormal="115" workbookViewId="0">
      <selection activeCell="BZ83" sqref="BZ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群馬県　伊勢崎市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212084</v>
      </c>
      <c r="AM8" s="44"/>
      <c r="AN8" s="44"/>
      <c r="AO8" s="44"/>
      <c r="AP8" s="44"/>
      <c r="AQ8" s="44"/>
      <c r="AR8" s="44"/>
      <c r="AS8" s="44"/>
      <c r="AT8" s="45">
        <f>データ!$S$6</f>
        <v>139.44</v>
      </c>
      <c r="AU8" s="46"/>
      <c r="AV8" s="46"/>
      <c r="AW8" s="46"/>
      <c r="AX8" s="46"/>
      <c r="AY8" s="46"/>
      <c r="AZ8" s="46"/>
      <c r="BA8" s="46"/>
      <c r="BB8" s="47">
        <f>データ!$T$6</f>
        <v>1520.97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62.6</v>
      </c>
      <c r="J10" s="46"/>
      <c r="K10" s="46"/>
      <c r="L10" s="46"/>
      <c r="M10" s="46"/>
      <c r="N10" s="46"/>
      <c r="O10" s="80"/>
      <c r="P10" s="47">
        <f>データ!$P$6</f>
        <v>99.84</v>
      </c>
      <c r="Q10" s="47"/>
      <c r="R10" s="47"/>
      <c r="S10" s="47"/>
      <c r="T10" s="47"/>
      <c r="U10" s="47"/>
      <c r="V10" s="47"/>
      <c r="W10" s="44">
        <f>データ!$Q$6</f>
        <v>2871</v>
      </c>
      <c r="X10" s="44"/>
      <c r="Y10" s="44"/>
      <c r="Z10" s="44"/>
      <c r="AA10" s="44"/>
      <c r="AB10" s="44"/>
      <c r="AC10" s="44"/>
      <c r="AD10" s="2"/>
      <c r="AE10" s="2"/>
      <c r="AF10" s="2"/>
      <c r="AG10" s="2"/>
      <c r="AH10" s="2"/>
      <c r="AI10" s="2"/>
      <c r="AJ10" s="2"/>
      <c r="AK10" s="2"/>
      <c r="AL10" s="44">
        <f>データ!$U$6</f>
        <v>210892</v>
      </c>
      <c r="AM10" s="44"/>
      <c r="AN10" s="44"/>
      <c r="AO10" s="44"/>
      <c r="AP10" s="44"/>
      <c r="AQ10" s="44"/>
      <c r="AR10" s="44"/>
      <c r="AS10" s="44"/>
      <c r="AT10" s="45">
        <f>データ!$V$6</f>
        <v>133.66</v>
      </c>
      <c r="AU10" s="46"/>
      <c r="AV10" s="46"/>
      <c r="AW10" s="46"/>
      <c r="AX10" s="46"/>
      <c r="AY10" s="46"/>
      <c r="AZ10" s="46"/>
      <c r="BA10" s="46"/>
      <c r="BB10" s="47">
        <f>データ!$W$6</f>
        <v>1577.82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114</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Sx6qx+jzufx/Yv31K13r9gWAAh09NNkpw8Ix/U8098UeOHbjA/nX3lqLmYc9JlHgb7uQPv0MEYGRMmBmzjzXg==" saltValue="1B5As2E306bEoGDNOy2qG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102041</v>
      </c>
      <c r="D6" s="20">
        <f t="shared" si="3"/>
        <v>46</v>
      </c>
      <c r="E6" s="20">
        <f t="shared" si="3"/>
        <v>1</v>
      </c>
      <c r="F6" s="20">
        <f t="shared" si="3"/>
        <v>0</v>
      </c>
      <c r="G6" s="20">
        <f t="shared" si="3"/>
        <v>1</v>
      </c>
      <c r="H6" s="20" t="str">
        <f t="shared" si="3"/>
        <v>群馬県　伊勢崎市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62.6</v>
      </c>
      <c r="P6" s="21">
        <f t="shared" si="3"/>
        <v>99.84</v>
      </c>
      <c r="Q6" s="21">
        <f t="shared" si="3"/>
        <v>2871</v>
      </c>
      <c r="R6" s="21">
        <f t="shared" si="3"/>
        <v>212084</v>
      </c>
      <c r="S6" s="21">
        <f t="shared" si="3"/>
        <v>139.44</v>
      </c>
      <c r="T6" s="21">
        <f t="shared" si="3"/>
        <v>1520.97</v>
      </c>
      <c r="U6" s="21">
        <f t="shared" si="3"/>
        <v>210892</v>
      </c>
      <c r="V6" s="21">
        <f t="shared" si="3"/>
        <v>133.66</v>
      </c>
      <c r="W6" s="21">
        <f t="shared" si="3"/>
        <v>1577.82</v>
      </c>
      <c r="X6" s="22">
        <f>IF(X7="",NA(),X7)</f>
        <v>117.39</v>
      </c>
      <c r="Y6" s="22">
        <f t="shared" ref="Y6:AG6" si="4">IF(Y7="",NA(),Y7)</f>
        <v>112.75</v>
      </c>
      <c r="Z6" s="22">
        <f t="shared" si="4"/>
        <v>113.17</v>
      </c>
      <c r="AA6" s="22">
        <f t="shared" si="4"/>
        <v>122.07</v>
      </c>
      <c r="AB6" s="22">
        <f t="shared" si="4"/>
        <v>122.47</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186.23</v>
      </c>
      <c r="AU6" s="22">
        <f t="shared" ref="AU6:BC6" si="6">IF(AU7="",NA(),AU7)</f>
        <v>161.6</v>
      </c>
      <c r="AV6" s="22">
        <f t="shared" si="6"/>
        <v>142.66</v>
      </c>
      <c r="AW6" s="22">
        <f t="shared" si="6"/>
        <v>145.31</v>
      </c>
      <c r="AX6" s="22">
        <f t="shared" si="6"/>
        <v>135.56</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341.69</v>
      </c>
      <c r="BF6" s="22">
        <f t="shared" ref="BF6:BN6" si="7">IF(BF7="",NA(),BF7)</f>
        <v>333.72</v>
      </c>
      <c r="BG6" s="22">
        <f t="shared" si="7"/>
        <v>332.39</v>
      </c>
      <c r="BH6" s="22">
        <f t="shared" si="7"/>
        <v>332.63</v>
      </c>
      <c r="BI6" s="22">
        <f t="shared" si="7"/>
        <v>321.95</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110.07</v>
      </c>
      <c r="BQ6" s="22">
        <f t="shared" ref="BQ6:BY6" si="8">IF(BQ7="",NA(),BQ7)</f>
        <v>104.91</v>
      </c>
      <c r="BR6" s="22">
        <f t="shared" si="8"/>
        <v>105.93</v>
      </c>
      <c r="BS6" s="22">
        <f t="shared" si="8"/>
        <v>114.63</v>
      </c>
      <c r="BT6" s="22">
        <f t="shared" si="8"/>
        <v>115.94</v>
      </c>
      <c r="BU6" s="22">
        <f t="shared" si="8"/>
        <v>103.75</v>
      </c>
      <c r="BV6" s="22">
        <f t="shared" si="8"/>
        <v>105.3</v>
      </c>
      <c r="BW6" s="22">
        <f t="shared" si="8"/>
        <v>99.41</v>
      </c>
      <c r="BX6" s="22">
        <f t="shared" si="8"/>
        <v>101.11</v>
      </c>
      <c r="BY6" s="22">
        <f t="shared" si="8"/>
        <v>102.03</v>
      </c>
      <c r="BZ6" s="21" t="str">
        <f>IF(BZ7="","",IF(BZ7="-","【-】","【"&amp;SUBSTITUTE(TEXT(BZ7,"#,##0.00"),"-","△")&amp;"】"))</f>
        <v>【97.59】</v>
      </c>
      <c r="CA6" s="22">
        <f>IF(CA7="",NA(),CA7)</f>
        <v>129.74</v>
      </c>
      <c r="CB6" s="22">
        <f t="shared" ref="CB6:CJ6" si="9">IF(CB7="",NA(),CB7)</f>
        <v>138.75</v>
      </c>
      <c r="CC6" s="22">
        <f t="shared" si="9"/>
        <v>138.12</v>
      </c>
      <c r="CD6" s="22">
        <f t="shared" si="9"/>
        <v>128.09</v>
      </c>
      <c r="CE6" s="22">
        <f t="shared" si="9"/>
        <v>134.41</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72.319999999999993</v>
      </c>
      <c r="CM6" s="22">
        <f t="shared" ref="CM6:CU6" si="10">IF(CM7="",NA(),CM7)</f>
        <v>72.27</v>
      </c>
      <c r="CN6" s="22">
        <f t="shared" si="10"/>
        <v>71.55</v>
      </c>
      <c r="CO6" s="22">
        <f t="shared" si="10"/>
        <v>71.69</v>
      </c>
      <c r="CP6" s="22">
        <f t="shared" si="10"/>
        <v>72.84</v>
      </c>
      <c r="CQ6" s="22">
        <f t="shared" si="10"/>
        <v>63.12</v>
      </c>
      <c r="CR6" s="22">
        <f t="shared" si="10"/>
        <v>62.57</v>
      </c>
      <c r="CS6" s="22">
        <f t="shared" si="10"/>
        <v>61.56</v>
      </c>
      <c r="CT6" s="22">
        <f t="shared" si="10"/>
        <v>60.84</v>
      </c>
      <c r="CU6" s="22">
        <f t="shared" si="10"/>
        <v>60.8</v>
      </c>
      <c r="CV6" s="21" t="str">
        <f>IF(CV7="","",IF(CV7="-","【-】","【"&amp;SUBSTITUTE(TEXT(CV7,"#,##0.00"),"-","△")&amp;"】"))</f>
        <v>【60.21】</v>
      </c>
      <c r="CW6" s="22">
        <f>IF(CW7="",NA(),CW7)</f>
        <v>89.36</v>
      </c>
      <c r="CX6" s="22">
        <f t="shared" ref="CX6:DF6" si="11">IF(CX7="",NA(),CX7)</f>
        <v>89.1</v>
      </c>
      <c r="CY6" s="22">
        <f t="shared" si="11"/>
        <v>88.96</v>
      </c>
      <c r="CZ6" s="22">
        <f t="shared" si="11"/>
        <v>88.47</v>
      </c>
      <c r="DA6" s="22">
        <f t="shared" si="11"/>
        <v>87.41</v>
      </c>
      <c r="DB6" s="22">
        <f t="shared" si="11"/>
        <v>90.09</v>
      </c>
      <c r="DC6" s="22">
        <f t="shared" si="11"/>
        <v>90.21</v>
      </c>
      <c r="DD6" s="22">
        <f t="shared" si="11"/>
        <v>90.11</v>
      </c>
      <c r="DE6" s="22">
        <f t="shared" si="11"/>
        <v>89.73</v>
      </c>
      <c r="DF6" s="22">
        <f t="shared" si="11"/>
        <v>89.86</v>
      </c>
      <c r="DG6" s="21" t="str">
        <f>IF(DG7="","",IF(DG7="-","【-】","【"&amp;SUBSTITUTE(TEXT(DG7,"#,##0.00"),"-","△")&amp;"】"))</f>
        <v>【89.21】</v>
      </c>
      <c r="DH6" s="22">
        <f>IF(DH7="",NA(),DH7)</f>
        <v>49.32</v>
      </c>
      <c r="DI6" s="22">
        <f t="shared" ref="DI6:DQ6" si="12">IF(DI7="",NA(),DI7)</f>
        <v>49.69</v>
      </c>
      <c r="DJ6" s="22">
        <f t="shared" si="12"/>
        <v>49.92</v>
      </c>
      <c r="DK6" s="22">
        <f t="shared" si="12"/>
        <v>50.18</v>
      </c>
      <c r="DL6" s="22">
        <f t="shared" si="12"/>
        <v>49.91</v>
      </c>
      <c r="DM6" s="22">
        <f t="shared" si="12"/>
        <v>50.31</v>
      </c>
      <c r="DN6" s="22">
        <f t="shared" si="12"/>
        <v>50.74</v>
      </c>
      <c r="DO6" s="22">
        <f t="shared" si="12"/>
        <v>51.49</v>
      </c>
      <c r="DP6" s="22">
        <f t="shared" si="12"/>
        <v>51.94</v>
      </c>
      <c r="DQ6" s="22">
        <f t="shared" si="12"/>
        <v>52.46</v>
      </c>
      <c r="DR6" s="21" t="str">
        <f>IF(DR7="","",IF(DR7="-","【-】","【"&amp;SUBSTITUTE(TEXT(DR7,"#,##0.00"),"-","△")&amp;"】"))</f>
        <v>【52.41】</v>
      </c>
      <c r="DS6" s="22">
        <f>IF(DS7="",NA(),DS7)</f>
        <v>21.58</v>
      </c>
      <c r="DT6" s="22">
        <f t="shared" ref="DT6:EB6" si="13">IF(DT7="",NA(),DT7)</f>
        <v>22.67</v>
      </c>
      <c r="DU6" s="22">
        <f t="shared" si="13"/>
        <v>23.09</v>
      </c>
      <c r="DV6" s="22">
        <f t="shared" si="13"/>
        <v>23.82</v>
      </c>
      <c r="DW6" s="22">
        <f t="shared" si="13"/>
        <v>24.34</v>
      </c>
      <c r="DX6" s="22">
        <f t="shared" si="13"/>
        <v>21.34</v>
      </c>
      <c r="DY6" s="22">
        <f t="shared" si="13"/>
        <v>23.27</v>
      </c>
      <c r="DZ6" s="22">
        <f t="shared" si="13"/>
        <v>25.18</v>
      </c>
      <c r="EA6" s="22">
        <f t="shared" si="13"/>
        <v>26.52</v>
      </c>
      <c r="EB6" s="22">
        <f t="shared" si="13"/>
        <v>28.4</v>
      </c>
      <c r="EC6" s="21" t="str">
        <f>IF(EC7="","",IF(EC7="-","【-】","【"&amp;SUBSTITUTE(TEXT(EC7,"#,##0.00"),"-","△")&amp;"】"))</f>
        <v>【26.78】</v>
      </c>
      <c r="ED6" s="22">
        <f>IF(ED7="",NA(),ED7)</f>
        <v>1.04</v>
      </c>
      <c r="EE6" s="22">
        <f t="shared" ref="EE6:EM6" si="14">IF(EE7="",NA(),EE7)</f>
        <v>1.0900000000000001</v>
      </c>
      <c r="EF6" s="22">
        <f t="shared" si="14"/>
        <v>1.1599999999999999</v>
      </c>
      <c r="EG6" s="22">
        <f t="shared" si="14"/>
        <v>0.94</v>
      </c>
      <c r="EH6" s="22">
        <f t="shared" si="14"/>
        <v>0.81</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102041</v>
      </c>
      <c r="D7" s="24">
        <v>46</v>
      </c>
      <c r="E7" s="24">
        <v>1</v>
      </c>
      <c r="F7" s="24">
        <v>0</v>
      </c>
      <c r="G7" s="24">
        <v>1</v>
      </c>
      <c r="H7" s="24" t="s">
        <v>93</v>
      </c>
      <c r="I7" s="24" t="s">
        <v>94</v>
      </c>
      <c r="J7" s="24" t="s">
        <v>95</v>
      </c>
      <c r="K7" s="24" t="s">
        <v>96</v>
      </c>
      <c r="L7" s="24" t="s">
        <v>97</v>
      </c>
      <c r="M7" s="24" t="s">
        <v>98</v>
      </c>
      <c r="N7" s="25" t="s">
        <v>99</v>
      </c>
      <c r="O7" s="25">
        <v>62.6</v>
      </c>
      <c r="P7" s="25">
        <v>99.84</v>
      </c>
      <c r="Q7" s="25">
        <v>2871</v>
      </c>
      <c r="R7" s="25">
        <v>212084</v>
      </c>
      <c r="S7" s="25">
        <v>139.44</v>
      </c>
      <c r="T7" s="25">
        <v>1520.97</v>
      </c>
      <c r="U7" s="25">
        <v>210892</v>
      </c>
      <c r="V7" s="25">
        <v>133.66</v>
      </c>
      <c r="W7" s="25">
        <v>1577.82</v>
      </c>
      <c r="X7" s="25">
        <v>117.39</v>
      </c>
      <c r="Y7" s="25">
        <v>112.75</v>
      </c>
      <c r="Z7" s="25">
        <v>113.17</v>
      </c>
      <c r="AA7" s="25">
        <v>122.07</v>
      </c>
      <c r="AB7" s="25">
        <v>122.47</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186.23</v>
      </c>
      <c r="AU7" s="25">
        <v>161.6</v>
      </c>
      <c r="AV7" s="25">
        <v>142.66</v>
      </c>
      <c r="AW7" s="25">
        <v>145.31</v>
      </c>
      <c r="AX7" s="25">
        <v>135.56</v>
      </c>
      <c r="AY7" s="25">
        <v>306.08</v>
      </c>
      <c r="AZ7" s="25">
        <v>306.14999999999998</v>
      </c>
      <c r="BA7" s="25">
        <v>297.54000000000002</v>
      </c>
      <c r="BB7" s="25">
        <v>289.44</v>
      </c>
      <c r="BC7" s="25">
        <v>282.19</v>
      </c>
      <c r="BD7" s="25">
        <v>239.69</v>
      </c>
      <c r="BE7" s="25">
        <v>341.69</v>
      </c>
      <c r="BF7" s="25">
        <v>333.72</v>
      </c>
      <c r="BG7" s="25">
        <v>332.39</v>
      </c>
      <c r="BH7" s="25">
        <v>332.63</v>
      </c>
      <c r="BI7" s="25">
        <v>321.95</v>
      </c>
      <c r="BJ7" s="25">
        <v>294.66000000000003</v>
      </c>
      <c r="BK7" s="25">
        <v>285.27</v>
      </c>
      <c r="BL7" s="25">
        <v>294.73</v>
      </c>
      <c r="BM7" s="25">
        <v>301.23</v>
      </c>
      <c r="BN7" s="25">
        <v>300.33</v>
      </c>
      <c r="BO7" s="25">
        <v>264.86</v>
      </c>
      <c r="BP7" s="25">
        <v>110.07</v>
      </c>
      <c r="BQ7" s="25">
        <v>104.91</v>
      </c>
      <c r="BR7" s="25">
        <v>105.93</v>
      </c>
      <c r="BS7" s="25">
        <v>114.63</v>
      </c>
      <c r="BT7" s="25">
        <v>115.94</v>
      </c>
      <c r="BU7" s="25">
        <v>103.75</v>
      </c>
      <c r="BV7" s="25">
        <v>105.3</v>
      </c>
      <c r="BW7" s="25">
        <v>99.41</v>
      </c>
      <c r="BX7" s="25">
        <v>101.11</v>
      </c>
      <c r="BY7" s="25">
        <v>102.03</v>
      </c>
      <c r="BZ7" s="25">
        <v>97.59</v>
      </c>
      <c r="CA7" s="25">
        <v>129.74</v>
      </c>
      <c r="CB7" s="25">
        <v>138.75</v>
      </c>
      <c r="CC7" s="25">
        <v>138.12</v>
      </c>
      <c r="CD7" s="25">
        <v>128.09</v>
      </c>
      <c r="CE7" s="25">
        <v>134.41</v>
      </c>
      <c r="CF7" s="25">
        <v>159.93</v>
      </c>
      <c r="CG7" s="25">
        <v>162.77000000000001</v>
      </c>
      <c r="CH7" s="25">
        <v>170.87</v>
      </c>
      <c r="CI7" s="25">
        <v>171.09</v>
      </c>
      <c r="CJ7" s="25">
        <v>173.56</v>
      </c>
      <c r="CK7" s="25">
        <v>181.66</v>
      </c>
      <c r="CL7" s="25">
        <v>72.319999999999993</v>
      </c>
      <c r="CM7" s="25">
        <v>72.27</v>
      </c>
      <c r="CN7" s="25">
        <v>71.55</v>
      </c>
      <c r="CO7" s="25">
        <v>71.69</v>
      </c>
      <c r="CP7" s="25">
        <v>72.84</v>
      </c>
      <c r="CQ7" s="25">
        <v>63.12</v>
      </c>
      <c r="CR7" s="25">
        <v>62.57</v>
      </c>
      <c r="CS7" s="25">
        <v>61.56</v>
      </c>
      <c r="CT7" s="25">
        <v>60.84</v>
      </c>
      <c r="CU7" s="25">
        <v>60.8</v>
      </c>
      <c r="CV7" s="25">
        <v>60.21</v>
      </c>
      <c r="CW7" s="25">
        <v>89.36</v>
      </c>
      <c r="CX7" s="25">
        <v>89.1</v>
      </c>
      <c r="CY7" s="25">
        <v>88.96</v>
      </c>
      <c r="CZ7" s="25">
        <v>88.47</v>
      </c>
      <c r="DA7" s="25">
        <v>87.41</v>
      </c>
      <c r="DB7" s="25">
        <v>90.09</v>
      </c>
      <c r="DC7" s="25">
        <v>90.21</v>
      </c>
      <c r="DD7" s="25">
        <v>90.11</v>
      </c>
      <c r="DE7" s="25">
        <v>89.73</v>
      </c>
      <c r="DF7" s="25">
        <v>89.86</v>
      </c>
      <c r="DG7" s="25">
        <v>89.21</v>
      </c>
      <c r="DH7" s="25">
        <v>49.32</v>
      </c>
      <c r="DI7" s="25">
        <v>49.69</v>
      </c>
      <c r="DJ7" s="25">
        <v>49.92</v>
      </c>
      <c r="DK7" s="25">
        <v>50.18</v>
      </c>
      <c r="DL7" s="25">
        <v>49.91</v>
      </c>
      <c r="DM7" s="25">
        <v>50.31</v>
      </c>
      <c r="DN7" s="25">
        <v>50.74</v>
      </c>
      <c r="DO7" s="25">
        <v>51.49</v>
      </c>
      <c r="DP7" s="25">
        <v>51.94</v>
      </c>
      <c r="DQ7" s="25">
        <v>52.46</v>
      </c>
      <c r="DR7" s="25">
        <v>52.41</v>
      </c>
      <c r="DS7" s="25">
        <v>21.58</v>
      </c>
      <c r="DT7" s="25">
        <v>22.67</v>
      </c>
      <c r="DU7" s="25">
        <v>23.09</v>
      </c>
      <c r="DV7" s="25">
        <v>23.82</v>
      </c>
      <c r="DW7" s="25">
        <v>24.34</v>
      </c>
      <c r="DX7" s="25">
        <v>21.34</v>
      </c>
      <c r="DY7" s="25">
        <v>23.27</v>
      </c>
      <c r="DZ7" s="25">
        <v>25.18</v>
      </c>
      <c r="EA7" s="25">
        <v>26.52</v>
      </c>
      <c r="EB7" s="25">
        <v>28.4</v>
      </c>
      <c r="EC7" s="25">
        <v>26.78</v>
      </c>
      <c r="ED7" s="25">
        <v>1.04</v>
      </c>
      <c r="EE7" s="25">
        <v>1.0900000000000001</v>
      </c>
      <c r="EF7" s="25">
        <v>1.1599999999999999</v>
      </c>
      <c r="EG7" s="25">
        <v>0.94</v>
      </c>
      <c r="EH7" s="25">
        <v>0.81</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根岸 哲也</cp:lastModifiedBy>
  <cp:lastPrinted>2026-01-19T06:30:13Z</cp:lastPrinted>
  <dcterms:created xsi:type="dcterms:W3CDTF">2025-12-12T09:13:31Z</dcterms:created>
  <dcterms:modified xsi:type="dcterms:W3CDTF">2026-01-19T07:45:46Z</dcterms:modified>
  <cp:category/>
</cp:coreProperties>
</file>